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elta.mkm.ee/dhs/webdav/9b36bb1ba3332fc76f1284e36116edc4bba9f0d0/47404015227/b49363b1-edb9-4006-9d24-afa3056967e1/"/>
    </mc:Choice>
  </mc:AlternateContent>
  <xr:revisionPtr revIDLastSave="0" documentId="13_ncr:1_{50F64290-8105-4CB4-9751-39A69CA4DC33}" xr6:coauthVersionLast="47" xr6:coauthVersionMax="47" xr10:uidLastSave="{00000000-0000-0000-0000-000000000000}"/>
  <bookViews>
    <workbookView xWindow="-103" yWindow="-103" windowWidth="16663" windowHeight="9772" xr2:uid="{00000000-000D-0000-FFFF-FFFF00000000}"/>
  </bookViews>
  <sheets>
    <sheet name="KOOND_erak_ylek_2024" sheetId="4" r:id="rId1"/>
  </sheets>
  <definedNames>
    <definedName name="_xlnm._FilterDatabase" localSheetId="0" hidden="1">KOOND_erak_ylek_2024!$A$7:$U$27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1" i="4" l="1"/>
  <c r="R21" i="4" s="1"/>
  <c r="S21" i="4" s="1"/>
  <c r="P5" i="4"/>
  <c r="Q20" i="4"/>
  <c r="R20" i="4" s="1"/>
  <c r="S20" i="4" s="1"/>
  <c r="O5" i="4"/>
  <c r="N5" i="4"/>
  <c r="Q27" i="4"/>
  <c r="R27" i="4" s="1"/>
  <c r="T27" i="4" s="1"/>
  <c r="T26" i="4"/>
  <c r="Q25" i="4"/>
  <c r="R25" i="4" s="1"/>
  <c r="T25" i="4" s="1"/>
  <c r="Q24" i="4"/>
  <c r="R24" i="4" s="1"/>
  <c r="T24" i="4" s="1"/>
  <c r="Q19" i="4"/>
  <c r="R19" i="4" s="1"/>
  <c r="Q18" i="4"/>
  <c r="R18" i="4" s="1"/>
  <c r="T18" i="4" s="1"/>
  <c r="T5" i="4" l="1"/>
  <c r="S23" i="4"/>
  <c r="S22" i="4"/>
  <c r="R5" i="4" l="1"/>
  <c r="Q5" i="4"/>
  <c r="S5" i="4"/>
</calcChain>
</file>

<file path=xl/sharedStrings.xml><?xml version="1.0" encoding="utf-8"?>
<sst xmlns="http://schemas.openxmlformats.org/spreadsheetml/2006/main" count="287" uniqueCount="102">
  <si>
    <t>Majanduslik sisu</t>
  </si>
  <si>
    <t>Lõplik eelarve</t>
  </si>
  <si>
    <t>Majandus- ja Kommunikatsiooniministeeriumi valitsemisala</t>
  </si>
  <si>
    <t>Investeeringud</t>
  </si>
  <si>
    <t>20</t>
  </si>
  <si>
    <t>Kulud</t>
  </si>
  <si>
    <t>Digiühiskond</t>
  </si>
  <si>
    <t>Digiühiskonna programm</t>
  </si>
  <si>
    <t>IYDA0201</t>
  </si>
  <si>
    <t>Riikliku küberturvalisuse juhtimine ja koordineerimine</t>
  </si>
  <si>
    <t>IYDA0301</t>
  </si>
  <si>
    <t>Õigusruumi tagamine</t>
  </si>
  <si>
    <t>IYDA0102</t>
  </si>
  <si>
    <t>Digiriigi alusbaasi kindlustamine</t>
  </si>
  <si>
    <t>Teadus- ja arendustegevus ning ettevõtlus</t>
  </si>
  <si>
    <t>Teadmussiirde programm</t>
  </si>
  <si>
    <t>TI020101</t>
  </si>
  <si>
    <t>Ettevõtete innovatsiooni-, digi- ja rohepöörde soodustamine</t>
  </si>
  <si>
    <t>Ettevõtluskeskkond</t>
  </si>
  <si>
    <t>TIEK0102</t>
  </si>
  <si>
    <t>Ettevõtete konkurentsivõime ja ekspordi edendamine</t>
  </si>
  <si>
    <t>Ettevõtluse arendamise soodustamine</t>
  </si>
  <si>
    <t>TIEK0103</t>
  </si>
  <si>
    <t>Tehnoloogia- ja arendusmahukate investeeringute soodustamine</t>
  </si>
  <si>
    <t>IN005001</t>
  </si>
  <si>
    <t>Suurinvestori investeeringutoetus</t>
  </si>
  <si>
    <t>XX</t>
  </si>
  <si>
    <t>Valitsemisala</t>
  </si>
  <si>
    <t>Programmi-tegevuse kood</t>
  </si>
  <si>
    <t>Eelarve liik</t>
  </si>
  <si>
    <t>Eelarve objekti kood</t>
  </si>
  <si>
    <t>Märkused</t>
  </si>
  <si>
    <t>KOKKU</t>
  </si>
  <si>
    <t>Lisa 1</t>
  </si>
  <si>
    <t>eurodes</t>
  </si>
  <si>
    <t>2024. aasta riigieelarve jäägid</t>
  </si>
  <si>
    <t>Jääkide 2025. aastasse üle viimine</t>
  </si>
  <si>
    <t>(4)=(1)-(3)</t>
  </si>
  <si>
    <t>(1)</t>
  </si>
  <si>
    <t>(2)</t>
  </si>
  <si>
    <t>(3)</t>
  </si>
  <si>
    <t>(5)</t>
  </si>
  <si>
    <t>(6)</t>
  </si>
  <si>
    <t>majandus- ja tööstusministri käskkirja  "Majandus- ja Kommunikatsiooniministeeriumi valitsemisala 2024. eelarveaastal kasutamata jäänud vahendite 2025. eelarveaastasse ülekandmine"  juurde</t>
  </si>
  <si>
    <t>Tulemus-valdkond</t>
  </si>
  <si>
    <t>Programm</t>
  </si>
  <si>
    <t>Konto</t>
  </si>
  <si>
    <t>Üle toodud eelnevast aastast</t>
  </si>
  <si>
    <r>
      <t>Täitmine</t>
    </r>
    <r>
      <rPr>
        <b/>
        <sz val="11"/>
        <color rgb="FFFF0000"/>
        <rFont val="Times New Roman"/>
        <family val="1"/>
        <charset val="186"/>
      </rPr>
      <t>*</t>
    </r>
  </si>
  <si>
    <r>
      <t>Kasutamata eelarve jääk</t>
    </r>
    <r>
      <rPr>
        <b/>
        <sz val="11"/>
        <color rgb="FFFF0000"/>
        <rFont val="Times New Roman"/>
        <family val="1"/>
        <charset val="186"/>
      </rPr>
      <t>*</t>
    </r>
  </si>
  <si>
    <r>
      <t>Võimalik üle viia järgmisesse aastasse</t>
    </r>
    <r>
      <rPr>
        <b/>
        <sz val="11"/>
        <color rgb="FFFF0000"/>
        <rFont val="Times New Roman"/>
        <family val="1"/>
        <charset val="186"/>
      </rPr>
      <t>*</t>
    </r>
  </si>
  <si>
    <t>TI</t>
  </si>
  <si>
    <t>TIEK</t>
  </si>
  <si>
    <t>45</t>
  </si>
  <si>
    <t>Muud toetused</t>
  </si>
  <si>
    <t>HE</t>
  </si>
  <si>
    <t>Heaolu</t>
  </si>
  <si>
    <t>HE01</t>
  </si>
  <si>
    <t>Tööturuprogramm</t>
  </si>
  <si>
    <t>HE010101</t>
  </si>
  <si>
    <t>Tööturuvaldkonna arendamine</t>
  </si>
  <si>
    <t>SE000003</t>
  </si>
  <si>
    <t>Rahvusvahelised liikmemaksud</t>
  </si>
  <si>
    <t>HE010103</t>
  </si>
  <si>
    <t>Tööelu kvaliteedi arendamine</t>
  </si>
  <si>
    <t>TI02</t>
  </si>
  <si>
    <t>TIEK0104</t>
  </si>
  <si>
    <t>IY</t>
  </si>
  <si>
    <t>IYDA</t>
  </si>
  <si>
    <t>2025. aastal muutusid seoses ministeeriumite töö ümberkorraldamisega programm ja pr_tegevuse kood - uus kood on TIEK0106</t>
  </si>
  <si>
    <t>50</t>
  </si>
  <si>
    <t>Tööjõukulud</t>
  </si>
  <si>
    <t>VR070021</t>
  </si>
  <si>
    <t>Reisiparvlaev Estonia uuringute jätkam</t>
  </si>
  <si>
    <t>55</t>
  </si>
  <si>
    <t>Majandamiskulud</t>
  </si>
  <si>
    <t>XX Tulemusvaldkond</t>
  </si>
  <si>
    <t>XX Programm</t>
  </si>
  <si>
    <t>XX Programmi tegevus</t>
  </si>
  <si>
    <t>15</t>
  </si>
  <si>
    <t>Materiaalse ja immateriaalse põhivara soetused</t>
  </si>
  <si>
    <t>SR070091</t>
  </si>
  <si>
    <t>Küberturvalisuse taseme tõstmine</t>
  </si>
  <si>
    <t>* andmed 15.01.2025 seisuga, mis võivad muutuda</t>
  </si>
  <si>
    <t>(7)</t>
  </si>
  <si>
    <t>SR070001</t>
  </si>
  <si>
    <t>IT vajaku kompenseerimine 7</t>
  </si>
  <si>
    <t>IYDA0203</t>
  </si>
  <si>
    <t>Küberturvalisuse tagamine</t>
  </si>
  <si>
    <t>SR070112</t>
  </si>
  <si>
    <t>Laiapindne riigikaitse</t>
  </si>
  <si>
    <t>Aktiga JuDi valitsemisalale üle antavad vahendid</t>
  </si>
  <si>
    <t>Tulemusvaldkond_nimi</t>
  </si>
  <si>
    <t>Programm_nimi</t>
  </si>
  <si>
    <t>Programmi tegevus_ nimi</t>
  </si>
  <si>
    <t>Eelarve objekt_nimi</t>
  </si>
  <si>
    <r>
      <rPr>
        <b/>
        <sz val="11"/>
        <rFont val="Times New Roman"/>
        <family val="1"/>
        <charset val="186"/>
      </rPr>
      <t xml:space="preserve">Konto_nimi </t>
    </r>
    <r>
      <rPr>
        <sz val="10"/>
        <rFont val="Times New Roman"/>
        <family val="1"/>
        <charset val="186"/>
      </rPr>
      <t>(minimaalselt eelarveklassifikaatori määruse lisas toodud detailsuses)</t>
    </r>
  </si>
  <si>
    <t xml:space="preserve">Erakorraline ülekandmine </t>
  </si>
  <si>
    <t>2025. aastal muutus pr_tegevuse kood - uus kood on HE010103</t>
  </si>
  <si>
    <t>2025. aastal muutus pr_tegevuse kood - uus kood on TIEK0105</t>
  </si>
  <si>
    <t>2025. aastal muutusid seoses ministeeriumite töö ümberkorraldamisega programm ja pr_tegevuse kood - uus kood on TIEK0105</t>
  </si>
  <si>
    <t>2025. aastal muutus pr_tegevuse kood - uus kood on TIEK0106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</si>
</sst>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indexed="8"/>
      <name val="Aptos Narrow"/>
      <family val="2"/>
      <scheme val="minor"/>
    </font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sz val="12"/>
      <color indexed="8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1"/>
      <color indexed="8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1"/>
      <color rgb="FFFF0000"/>
      <name val="Times New Roman"/>
      <family val="1"/>
      <charset val="186"/>
    </font>
    <font>
      <sz val="12"/>
      <name val="Times New Roman"/>
      <family val="1"/>
      <charset val="186"/>
    </font>
    <font>
      <sz val="12"/>
      <color indexed="8"/>
      <name val="Aptos Narrow"/>
      <family val="2"/>
      <scheme val="minor"/>
    </font>
    <font>
      <sz val="12"/>
      <color rgb="FF0000FF"/>
      <name val="Times New Roman"/>
      <family val="1"/>
      <charset val="186"/>
    </font>
    <font>
      <sz val="11"/>
      <color rgb="FF0000FF"/>
      <name val="Aptos Narrow"/>
      <family val="2"/>
      <scheme val="minor"/>
    </font>
    <font>
      <b/>
      <sz val="12"/>
      <color rgb="FF0000FF"/>
      <name val="Times New Roman"/>
      <family val="1"/>
      <charset val="186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rgb="FF9BC2E6"/>
        <bgColor rgb="FF000000"/>
      </patternFill>
    </fill>
    <fill>
      <patternFill patternType="solid">
        <fgColor rgb="FFFFCC66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 wrapText="1"/>
    </xf>
    <xf numFmtId="3" fontId="3" fillId="0" borderId="0" xfId="0" applyNumberFormat="1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right"/>
    </xf>
    <xf numFmtId="0" fontId="7" fillId="5" borderId="5" xfId="0" applyFont="1" applyFill="1" applyBorder="1" applyAlignment="1">
      <alignment vertical="center" wrapText="1"/>
    </xf>
    <xf numFmtId="0" fontId="5" fillId="0" borderId="0" xfId="2" applyFont="1" applyAlignment="1">
      <alignment horizontal="right"/>
    </xf>
    <xf numFmtId="0" fontId="10" fillId="0" borderId="0" xfId="0" applyFont="1" applyAlignment="1">
      <alignment vertical="center" wrapText="1"/>
    </xf>
    <xf numFmtId="0" fontId="6" fillId="0" borderId="0" xfId="2" applyFont="1" applyAlignment="1">
      <alignment horizontal="right"/>
    </xf>
    <xf numFmtId="0" fontId="12" fillId="4" borderId="4" xfId="0" applyFont="1" applyFill="1" applyBorder="1" applyAlignment="1">
      <alignment horizontal="left" vertical="center" wrapText="1"/>
    </xf>
    <xf numFmtId="0" fontId="12" fillId="4" borderId="5" xfId="0" applyFont="1" applyFill="1" applyBorder="1" applyAlignment="1">
      <alignment horizontal="left" vertical="center" wrapText="1"/>
    </xf>
    <xf numFmtId="0" fontId="12" fillId="4" borderId="9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49" fontId="14" fillId="0" borderId="3" xfId="0" quotePrefix="1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Border="1"/>
    <xf numFmtId="0" fontId="14" fillId="0" borderId="1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/>
    <xf numFmtId="3" fontId="14" fillId="0" borderId="1" xfId="0" applyNumberFormat="1" applyFont="1" applyBorder="1"/>
    <xf numFmtId="0" fontId="9" fillId="0" borderId="0" xfId="0" applyFont="1"/>
    <xf numFmtId="0" fontId="3" fillId="0" borderId="1" xfId="0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3" fontId="11" fillId="3" borderId="11" xfId="0" applyNumberFormat="1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5" fillId="0" borderId="1" xfId="0" applyFont="1" applyBorder="1"/>
    <xf numFmtId="0" fontId="0" fillId="0" borderId="1" xfId="0" applyBorder="1"/>
    <xf numFmtId="0" fontId="16" fillId="0" borderId="1" xfId="0" applyFont="1" applyBorder="1" applyAlignment="1">
      <alignment vertical="center" wrapText="1"/>
    </xf>
    <xf numFmtId="0" fontId="17" fillId="0" borderId="1" xfId="0" applyFont="1" applyBorder="1" applyAlignment="1">
      <alignment wrapText="1"/>
    </xf>
    <xf numFmtId="0" fontId="14" fillId="0" borderId="1" xfId="0" quotePrefix="1" applyFont="1" applyBorder="1"/>
    <xf numFmtId="3" fontId="10" fillId="0" borderId="0" xfId="0" applyNumberFormat="1" applyFont="1" applyAlignment="1">
      <alignment vertical="center" wrapText="1"/>
    </xf>
    <xf numFmtId="3" fontId="0" fillId="0" borderId="0" xfId="0" applyNumberFormat="1"/>
    <xf numFmtId="3" fontId="11" fillId="2" borderId="6" xfId="0" applyNumberFormat="1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17" fillId="0" borderId="1" xfId="0" applyFont="1" applyBorder="1" applyAlignment="1">
      <alignment wrapText="1"/>
    </xf>
    <xf numFmtId="0" fontId="11" fillId="6" borderId="12" xfId="0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0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0" fontId="18" fillId="0" borderId="3" xfId="0" applyFont="1" applyBorder="1" applyAlignment="1">
      <alignment horizontal="center" vertical="center" wrapText="1"/>
    </xf>
    <xf numFmtId="0" fontId="16" fillId="0" borderId="1" xfId="0" applyFont="1" applyBorder="1"/>
    <xf numFmtId="0" fontId="16" fillId="0" borderId="15" xfId="0" applyFont="1" applyBorder="1" applyAlignment="1">
      <alignment vertical="center" wrapText="1"/>
    </xf>
    <xf numFmtId="0" fontId="17" fillId="0" borderId="3" xfId="0" applyFont="1" applyBorder="1" applyAlignment="1">
      <alignment wrapText="1"/>
    </xf>
  </cellXfs>
  <cellStyles count="3">
    <cellStyle name="Normaallaad" xfId="0" builtinId="0"/>
    <cellStyle name="Normaallaad 2" xfId="1" xr:uid="{D9A6E4A6-21F2-47D7-AE9A-35D5936A0910}"/>
    <cellStyle name="Normaallaad 2 2" xfId="2" xr:uid="{9CD65622-E1BF-48F2-98F9-3270334EFFB3}"/>
  </cellStyles>
  <dxfs count="0"/>
  <tableStyles count="0" defaultTableStyle="TableStyleMedium2" defaultPivotStyle="PivotStyleLight16"/>
  <colors>
    <mruColors>
      <color rgb="FF0000FF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1FCD1C-7852-4F4A-8655-CC72F0AC3966}">
  <dimension ref="A1:U30"/>
  <sheetViews>
    <sheetView tabSelected="1" topLeftCell="O1" zoomScale="80" zoomScaleNormal="80" workbookViewId="0">
      <selection activeCell="U26" sqref="U26"/>
    </sheetView>
  </sheetViews>
  <sheetFormatPr defaultRowHeight="14.6" x14ac:dyDescent="0.4"/>
  <cols>
    <col min="1" max="1" width="14.15234375" bestFit="1" customWidth="1"/>
    <col min="2" max="2" width="9.765625" style="5" customWidth="1"/>
    <col min="3" max="3" width="20.69140625" customWidth="1"/>
    <col min="4" max="4" width="10.69140625" style="5" customWidth="1"/>
    <col min="5" max="5" width="22.53515625" customWidth="1"/>
    <col min="6" max="6" width="13.53515625" style="5" customWidth="1"/>
    <col min="7" max="7" width="33.15234375" customWidth="1"/>
    <col min="8" max="8" width="13.921875" customWidth="1"/>
    <col min="9" max="10" width="8" customWidth="1"/>
    <col min="11" max="11" width="16.4609375" customWidth="1"/>
    <col min="12" max="12" width="12" customWidth="1"/>
    <col min="13" max="13" width="30" customWidth="1"/>
    <col min="14" max="14" width="11.84375" customWidth="1"/>
    <col min="15" max="15" width="12.84375" customWidth="1"/>
    <col min="16" max="16" width="10.69140625" customWidth="1"/>
    <col min="17" max="17" width="13" customWidth="1"/>
    <col min="18" max="18" width="14.3046875" customWidth="1"/>
    <col min="19" max="19" width="13.3046875" customWidth="1"/>
    <col min="20" max="20" width="14.3828125" customWidth="1"/>
    <col min="21" max="21" width="48.15234375" customWidth="1"/>
  </cols>
  <sheetData>
    <row r="1" spans="1:21" ht="15.45" x14ac:dyDescent="0.4">
      <c r="U1" s="8" t="s">
        <v>33</v>
      </c>
    </row>
    <row r="2" spans="1:21" ht="21.55" customHeight="1" x14ac:dyDescent="0.4">
      <c r="R2" s="51" t="s">
        <v>43</v>
      </c>
      <c r="S2" s="52"/>
      <c r="T2" s="52"/>
      <c r="U2" s="52"/>
    </row>
    <row r="3" spans="1:21" ht="16.3" customHeight="1" x14ac:dyDescent="0.4">
      <c r="O3" s="43"/>
      <c r="Q3" s="42"/>
      <c r="R3" s="52"/>
      <c r="S3" s="52"/>
      <c r="T3" s="52"/>
      <c r="U3" s="52"/>
    </row>
    <row r="4" spans="1:21" ht="15.45" x14ac:dyDescent="0.4">
      <c r="U4" s="10"/>
    </row>
    <row r="5" spans="1:21" s="1" customFormat="1" ht="15.9" thickBot="1" x14ac:dyDescent="0.45">
      <c r="B5" s="2"/>
      <c r="D5" s="2"/>
      <c r="F5" s="2"/>
      <c r="M5" s="6" t="s">
        <v>32</v>
      </c>
      <c r="N5" s="4">
        <f>+SUBTOTAL(9,N9:N27)</f>
        <v>-14340710.437049998</v>
      </c>
      <c r="O5" s="4">
        <f>+SUBTOTAL(9,O9:O27)</f>
        <v>-2786806.4371000002</v>
      </c>
      <c r="P5" s="4">
        <f>+SUBTOTAL(9,P9:P27)-1</f>
        <v>-8251833.46</v>
      </c>
      <c r="Q5" s="4">
        <f>+SUBTOTAL(9,Q9:Q27)</f>
        <v>-6088876.9770499999</v>
      </c>
      <c r="R5" s="4">
        <f>+SUBTOTAL(9,R9:R27)</f>
        <v>-4561229.637050001</v>
      </c>
      <c r="S5" s="4">
        <f>+SUBTOTAL(9,S9:S27)</f>
        <v>-3542197.8670500005</v>
      </c>
      <c r="T5" s="4">
        <f>+SUBTOTAL(9,T9:T27)</f>
        <v>-924031.77</v>
      </c>
      <c r="U5" s="6" t="s">
        <v>34</v>
      </c>
    </row>
    <row r="6" spans="1:21" s="1" customFormat="1" ht="51.45" customHeight="1" thickBot="1" x14ac:dyDescent="0.45">
      <c r="B6" s="2"/>
      <c r="D6" s="2"/>
      <c r="F6" s="2"/>
      <c r="N6" s="44" t="s">
        <v>35</v>
      </c>
      <c r="O6" s="45"/>
      <c r="P6" s="45"/>
      <c r="Q6" s="45"/>
      <c r="R6" s="46"/>
      <c r="S6" s="35" t="s">
        <v>36</v>
      </c>
      <c r="T6" s="49" t="s">
        <v>91</v>
      </c>
    </row>
    <row r="7" spans="1:21" s="9" customFormat="1" ht="66" thickBot="1" x14ac:dyDescent="0.45">
      <c r="A7" s="11" t="s">
        <v>27</v>
      </c>
      <c r="B7" s="12" t="s">
        <v>44</v>
      </c>
      <c r="C7" s="12" t="s">
        <v>92</v>
      </c>
      <c r="D7" s="12" t="s">
        <v>45</v>
      </c>
      <c r="E7" s="12" t="s">
        <v>93</v>
      </c>
      <c r="F7" s="12" t="s">
        <v>28</v>
      </c>
      <c r="G7" s="12" t="s">
        <v>94</v>
      </c>
      <c r="H7" s="12" t="s">
        <v>0</v>
      </c>
      <c r="I7" s="12" t="s">
        <v>29</v>
      </c>
      <c r="J7" s="12" t="s">
        <v>46</v>
      </c>
      <c r="K7" s="7" t="s">
        <v>96</v>
      </c>
      <c r="L7" s="12" t="s">
        <v>30</v>
      </c>
      <c r="M7" s="13" t="s">
        <v>95</v>
      </c>
      <c r="N7" s="14" t="s">
        <v>1</v>
      </c>
      <c r="O7" s="15" t="s">
        <v>47</v>
      </c>
      <c r="P7" s="15" t="s">
        <v>48</v>
      </c>
      <c r="Q7" s="15" t="s">
        <v>49</v>
      </c>
      <c r="R7" s="36" t="s">
        <v>50</v>
      </c>
      <c r="S7" s="16" t="s">
        <v>97</v>
      </c>
      <c r="T7" s="50"/>
      <c r="U7" s="17" t="s">
        <v>31</v>
      </c>
    </row>
    <row r="8" spans="1:21" s="3" customFormat="1" ht="15.45" x14ac:dyDescent="0.4">
      <c r="A8" s="18"/>
      <c r="B8" s="19"/>
      <c r="C8" s="18"/>
      <c r="D8" s="19"/>
      <c r="E8" s="18"/>
      <c r="F8" s="19"/>
      <c r="G8" s="19"/>
      <c r="H8" s="18"/>
      <c r="I8" s="18"/>
      <c r="J8" s="18"/>
      <c r="K8" s="18"/>
      <c r="L8" s="18"/>
      <c r="M8" s="18"/>
      <c r="N8" s="20" t="s">
        <v>38</v>
      </c>
      <c r="O8" s="21" t="s">
        <v>39</v>
      </c>
      <c r="P8" s="21" t="s">
        <v>40</v>
      </c>
      <c r="Q8" s="22" t="s">
        <v>37</v>
      </c>
      <c r="R8" s="21" t="s">
        <v>41</v>
      </c>
      <c r="S8" s="21" t="s">
        <v>42</v>
      </c>
      <c r="T8" s="21" t="s">
        <v>84</v>
      </c>
      <c r="U8" s="53"/>
    </row>
    <row r="9" spans="1:21" s="3" customFormat="1" ht="15.45" x14ac:dyDescent="0.4">
      <c r="A9" s="23" t="s">
        <v>2</v>
      </c>
      <c r="B9" s="24" t="s">
        <v>51</v>
      </c>
      <c r="C9" s="24" t="s">
        <v>14</v>
      </c>
      <c r="D9" s="24" t="s">
        <v>52</v>
      </c>
      <c r="E9" s="24" t="s">
        <v>18</v>
      </c>
      <c r="F9" s="24" t="s">
        <v>22</v>
      </c>
      <c r="G9" s="24" t="s">
        <v>23</v>
      </c>
      <c r="H9" s="24" t="s">
        <v>5</v>
      </c>
      <c r="I9" s="24" t="s">
        <v>4</v>
      </c>
      <c r="J9" s="24" t="s">
        <v>53</v>
      </c>
      <c r="K9" s="25" t="s">
        <v>54</v>
      </c>
      <c r="L9" s="24" t="s">
        <v>24</v>
      </c>
      <c r="M9" s="24" t="s">
        <v>25</v>
      </c>
      <c r="N9" s="26">
        <v>-3999999.9999899999</v>
      </c>
      <c r="O9" s="26">
        <v>-2500000</v>
      </c>
      <c r="P9" s="26">
        <v>-972352.65999999992</v>
      </c>
      <c r="Q9" s="26">
        <v>-3027647.3399900002</v>
      </c>
      <c r="R9" s="26">
        <v>-1499999.9999899999</v>
      </c>
      <c r="S9" s="26">
        <v>-1499999.9999899999</v>
      </c>
      <c r="T9" s="26"/>
      <c r="U9" s="54"/>
    </row>
    <row r="10" spans="1:21" s="3" customFormat="1" ht="30.9" x14ac:dyDescent="0.4">
      <c r="A10" s="23" t="s">
        <v>2</v>
      </c>
      <c r="B10" s="24" t="s">
        <v>55</v>
      </c>
      <c r="C10" s="24" t="s">
        <v>56</v>
      </c>
      <c r="D10" s="24" t="s">
        <v>57</v>
      </c>
      <c r="E10" s="24" t="s">
        <v>58</v>
      </c>
      <c r="F10" s="24" t="s">
        <v>59</v>
      </c>
      <c r="G10" s="24" t="s">
        <v>60</v>
      </c>
      <c r="H10" s="24" t="s">
        <v>5</v>
      </c>
      <c r="I10" s="24" t="s">
        <v>4</v>
      </c>
      <c r="J10" s="24" t="s">
        <v>53</v>
      </c>
      <c r="K10" s="25" t="s">
        <v>54</v>
      </c>
      <c r="L10" s="23" t="s">
        <v>61</v>
      </c>
      <c r="M10" s="24" t="s">
        <v>62</v>
      </c>
      <c r="N10" s="26">
        <v>-182490.75099450001</v>
      </c>
      <c r="O10" s="26">
        <v>0</v>
      </c>
      <c r="P10" s="26">
        <v>-175972.98595499998</v>
      </c>
      <c r="Q10" s="26">
        <v>-6517.7650395000128</v>
      </c>
      <c r="R10" s="26">
        <v>-6517.7650395000128</v>
      </c>
      <c r="S10" s="26">
        <v>-6517.7650395000128</v>
      </c>
      <c r="T10" s="26"/>
      <c r="U10" s="39" t="s">
        <v>98</v>
      </c>
    </row>
    <row r="11" spans="1:21" s="1" customFormat="1" ht="15.45" x14ac:dyDescent="0.4">
      <c r="A11" s="24" t="s">
        <v>2</v>
      </c>
      <c r="B11" s="24" t="s">
        <v>55</v>
      </c>
      <c r="C11" s="24" t="s">
        <v>56</v>
      </c>
      <c r="D11" s="24" t="s">
        <v>57</v>
      </c>
      <c r="E11" s="24" t="s">
        <v>58</v>
      </c>
      <c r="F11" s="24" t="s">
        <v>63</v>
      </c>
      <c r="G11" s="24" t="s">
        <v>64</v>
      </c>
      <c r="H11" s="24" t="s">
        <v>5</v>
      </c>
      <c r="I11" s="24" t="s">
        <v>4</v>
      </c>
      <c r="J11" s="24" t="s">
        <v>53</v>
      </c>
      <c r="K11" s="25" t="s">
        <v>54</v>
      </c>
      <c r="L11" s="23" t="s">
        <v>61</v>
      </c>
      <c r="M11" s="24" t="s">
        <v>62</v>
      </c>
      <c r="N11" s="26">
        <v>-1009.2500055</v>
      </c>
      <c r="O11" s="26">
        <v>0</v>
      </c>
      <c r="P11" s="26">
        <v>-973.20404500000006</v>
      </c>
      <c r="Q11" s="26">
        <v>-36.045960499999978</v>
      </c>
      <c r="R11" s="26">
        <v>-36.045960499999978</v>
      </c>
      <c r="S11" s="26">
        <v>-36.045960499999978</v>
      </c>
      <c r="T11" s="26"/>
      <c r="U11" s="54"/>
    </row>
    <row r="12" spans="1:21" s="1" customFormat="1" ht="15.45" x14ac:dyDescent="0.4">
      <c r="A12" s="24" t="s">
        <v>2</v>
      </c>
      <c r="B12" s="24" t="s">
        <v>51</v>
      </c>
      <c r="C12" s="24" t="s">
        <v>14</v>
      </c>
      <c r="D12" s="24" t="s">
        <v>65</v>
      </c>
      <c r="E12" s="24" t="s">
        <v>15</v>
      </c>
      <c r="F12" s="24" t="s">
        <v>16</v>
      </c>
      <c r="G12" s="24" t="s">
        <v>17</v>
      </c>
      <c r="H12" s="24" t="s">
        <v>5</v>
      </c>
      <c r="I12" s="24" t="s">
        <v>4</v>
      </c>
      <c r="J12" s="24" t="s">
        <v>53</v>
      </c>
      <c r="K12" s="25" t="s">
        <v>54</v>
      </c>
      <c r="L12" s="23" t="s">
        <v>61</v>
      </c>
      <c r="M12" s="24" t="s">
        <v>62</v>
      </c>
      <c r="N12" s="26">
        <v>-5915751.1439737808</v>
      </c>
      <c r="O12" s="26">
        <v>-282812.58</v>
      </c>
      <c r="P12" s="26">
        <v>-4947695.3287200006</v>
      </c>
      <c r="Q12" s="26">
        <v>-968055.81525378081</v>
      </c>
      <c r="R12" s="26">
        <v>-968055.81525378081</v>
      </c>
      <c r="S12" s="26">
        <v>-968055.81525378081</v>
      </c>
      <c r="T12" s="26"/>
      <c r="U12" s="54"/>
    </row>
    <row r="13" spans="1:21" s="28" customFormat="1" ht="15.45" x14ac:dyDescent="0.4">
      <c r="A13" s="27" t="s">
        <v>2</v>
      </c>
      <c r="B13" s="24" t="s">
        <v>51</v>
      </c>
      <c r="C13" s="24" t="s">
        <v>14</v>
      </c>
      <c r="D13" s="24" t="s">
        <v>52</v>
      </c>
      <c r="E13" s="24" t="s">
        <v>18</v>
      </c>
      <c r="F13" s="24" t="s">
        <v>19</v>
      </c>
      <c r="G13" s="24" t="s">
        <v>20</v>
      </c>
      <c r="H13" s="24" t="s">
        <v>5</v>
      </c>
      <c r="I13" s="24" t="s">
        <v>4</v>
      </c>
      <c r="J13" s="24" t="s">
        <v>53</v>
      </c>
      <c r="K13" s="25" t="s">
        <v>54</v>
      </c>
      <c r="L13" s="23" t="s">
        <v>61</v>
      </c>
      <c r="M13" s="24" t="s">
        <v>62</v>
      </c>
      <c r="N13" s="26">
        <v>-23173.951999039982</v>
      </c>
      <c r="O13" s="26">
        <v>0</v>
      </c>
      <c r="P13" s="26">
        <v>-2404.6809600000001</v>
      </c>
      <c r="Q13" s="26">
        <v>-20769.271039039984</v>
      </c>
      <c r="R13" s="26">
        <v>-20769.271039039984</v>
      </c>
      <c r="S13" s="26">
        <v>-20769.271039039984</v>
      </c>
      <c r="T13" s="26"/>
      <c r="U13" s="54"/>
    </row>
    <row r="14" spans="1:21" s="29" customFormat="1" ht="30.9" x14ac:dyDescent="0.4">
      <c r="A14" s="23" t="s">
        <v>2</v>
      </c>
      <c r="B14" s="24" t="s">
        <v>51</v>
      </c>
      <c r="C14" s="24" t="s">
        <v>14</v>
      </c>
      <c r="D14" s="24" t="s">
        <v>52</v>
      </c>
      <c r="E14" s="24" t="s">
        <v>18</v>
      </c>
      <c r="F14" s="24" t="s">
        <v>66</v>
      </c>
      <c r="G14" s="24" t="s">
        <v>21</v>
      </c>
      <c r="H14" s="24" t="s">
        <v>5</v>
      </c>
      <c r="I14" s="24" t="s">
        <v>4</v>
      </c>
      <c r="J14" s="24" t="s">
        <v>53</v>
      </c>
      <c r="K14" s="25" t="s">
        <v>54</v>
      </c>
      <c r="L14" s="23" t="s">
        <v>61</v>
      </c>
      <c r="M14" s="24" t="s">
        <v>62</v>
      </c>
      <c r="N14" s="26">
        <v>-68499.483997179996</v>
      </c>
      <c r="O14" s="26">
        <v>-426</v>
      </c>
      <c r="P14" s="26">
        <v>-7063.750320000001</v>
      </c>
      <c r="Q14" s="26">
        <v>-61434.733677179996</v>
      </c>
      <c r="R14" s="26">
        <v>-61434.733677179996</v>
      </c>
      <c r="S14" s="26">
        <v>-61434.733677179996</v>
      </c>
      <c r="T14" s="26"/>
      <c r="U14" s="39" t="s">
        <v>99</v>
      </c>
    </row>
    <row r="15" spans="1:21" s="29" customFormat="1" ht="15.45" x14ac:dyDescent="0.4">
      <c r="A15" s="23" t="s">
        <v>2</v>
      </c>
      <c r="B15" s="23" t="s">
        <v>67</v>
      </c>
      <c r="C15" s="23" t="s">
        <v>6</v>
      </c>
      <c r="D15" s="23" t="s">
        <v>68</v>
      </c>
      <c r="E15" s="23" t="s">
        <v>7</v>
      </c>
      <c r="F15" s="23" t="s">
        <v>12</v>
      </c>
      <c r="G15" s="23" t="s">
        <v>13</v>
      </c>
      <c r="H15" s="23" t="s">
        <v>5</v>
      </c>
      <c r="I15" s="23" t="s">
        <v>4</v>
      </c>
      <c r="J15" s="23" t="s">
        <v>53</v>
      </c>
      <c r="K15" s="25" t="s">
        <v>54</v>
      </c>
      <c r="L15" s="23" t="s">
        <v>61</v>
      </c>
      <c r="M15" s="23" t="s">
        <v>62</v>
      </c>
      <c r="N15" s="30">
        <v>-856731.47101523995</v>
      </c>
      <c r="O15" s="30">
        <v>-3008.1518999999998</v>
      </c>
      <c r="P15" s="30">
        <v>-855171.01512000011</v>
      </c>
      <c r="Q15" s="30">
        <v>-1560.4558952399821</v>
      </c>
      <c r="R15" s="30">
        <v>-1560.4558952399821</v>
      </c>
      <c r="S15" s="26">
        <v>-1560.4558952399821</v>
      </c>
      <c r="T15" s="26"/>
      <c r="U15" s="47" t="s">
        <v>100</v>
      </c>
    </row>
    <row r="16" spans="1:21" s="29" customFormat="1" ht="15.45" x14ac:dyDescent="0.4">
      <c r="A16" s="23" t="s">
        <v>2</v>
      </c>
      <c r="B16" s="23" t="s">
        <v>67</v>
      </c>
      <c r="C16" s="23" t="s">
        <v>6</v>
      </c>
      <c r="D16" s="23" t="s">
        <v>68</v>
      </c>
      <c r="E16" s="23" t="s">
        <v>7</v>
      </c>
      <c r="F16" s="23" t="s">
        <v>8</v>
      </c>
      <c r="G16" s="23" t="s">
        <v>9</v>
      </c>
      <c r="H16" s="23" t="s">
        <v>5</v>
      </c>
      <c r="I16" s="23" t="s">
        <v>4</v>
      </c>
      <c r="J16" s="23" t="s">
        <v>53</v>
      </c>
      <c r="K16" s="25" t="s">
        <v>54</v>
      </c>
      <c r="L16" s="23" t="s">
        <v>61</v>
      </c>
      <c r="M16" s="23" t="s">
        <v>62</v>
      </c>
      <c r="N16" s="30">
        <v>-1959.8451979800002</v>
      </c>
      <c r="O16" s="30">
        <v>-10.7052</v>
      </c>
      <c r="P16" s="30">
        <v>-1952.4452399999998</v>
      </c>
      <c r="Q16" s="30">
        <v>-7.3999579800001003</v>
      </c>
      <c r="R16" s="30">
        <v>-7.3999579800000959</v>
      </c>
      <c r="S16" s="26">
        <v>-7.3999579800000959</v>
      </c>
      <c r="T16" s="26"/>
      <c r="U16" s="48"/>
    </row>
    <row r="17" spans="1:21" s="1" customFormat="1" ht="15.45" x14ac:dyDescent="0.4">
      <c r="A17" s="24" t="s">
        <v>2</v>
      </c>
      <c r="B17" s="23" t="s">
        <v>67</v>
      </c>
      <c r="C17" s="23" t="s">
        <v>6</v>
      </c>
      <c r="D17" s="23" t="s">
        <v>68</v>
      </c>
      <c r="E17" s="23" t="s">
        <v>7</v>
      </c>
      <c r="F17" s="23" t="s">
        <v>10</v>
      </c>
      <c r="G17" s="23" t="s">
        <v>11</v>
      </c>
      <c r="H17" s="23" t="s">
        <v>5</v>
      </c>
      <c r="I17" s="23" t="s">
        <v>4</v>
      </c>
      <c r="J17" s="23" t="s">
        <v>53</v>
      </c>
      <c r="K17" s="25" t="s">
        <v>54</v>
      </c>
      <c r="L17" s="23" t="s">
        <v>61</v>
      </c>
      <c r="M17" s="23" t="s">
        <v>62</v>
      </c>
      <c r="N17" s="30">
        <v>-119446.53987677999</v>
      </c>
      <c r="O17" s="30">
        <v>-549</v>
      </c>
      <c r="P17" s="30">
        <v>-119099.15964</v>
      </c>
      <c r="Q17" s="30">
        <v>-347.38023677999399</v>
      </c>
      <c r="R17" s="30">
        <v>-347.38023677999445</v>
      </c>
      <c r="S17" s="26">
        <v>-347.38023677999445</v>
      </c>
      <c r="T17" s="26"/>
      <c r="U17" s="48"/>
    </row>
    <row r="18" spans="1:21" s="29" customFormat="1" ht="15.45" x14ac:dyDescent="0.4">
      <c r="A18" s="23" t="s">
        <v>2</v>
      </c>
      <c r="B18" s="23" t="s">
        <v>67</v>
      </c>
      <c r="C18" s="23" t="s">
        <v>6</v>
      </c>
      <c r="D18" s="23" t="s">
        <v>68</v>
      </c>
      <c r="E18" s="23" t="s">
        <v>7</v>
      </c>
      <c r="F18" s="23" t="s">
        <v>12</v>
      </c>
      <c r="G18" s="23" t="s">
        <v>13</v>
      </c>
      <c r="H18" s="23" t="s">
        <v>5</v>
      </c>
      <c r="I18" s="23" t="s">
        <v>4</v>
      </c>
      <c r="J18" s="41" t="s">
        <v>74</v>
      </c>
      <c r="K18" s="23" t="s">
        <v>75</v>
      </c>
      <c r="L18" s="23" t="s">
        <v>85</v>
      </c>
      <c r="M18" s="23" t="s">
        <v>86</v>
      </c>
      <c r="N18" s="30">
        <v>-162359</v>
      </c>
      <c r="O18" s="30">
        <v>0</v>
      </c>
      <c r="P18" s="30">
        <v>0</v>
      </c>
      <c r="Q18" s="30">
        <f>+N18-P18</f>
        <v>-162359</v>
      </c>
      <c r="R18" s="30">
        <f>+Q18</f>
        <v>-162359</v>
      </c>
      <c r="S18" s="23">
        <v>0</v>
      </c>
      <c r="T18" s="30">
        <f>+R18</f>
        <v>-162359</v>
      </c>
      <c r="U18" s="40"/>
    </row>
    <row r="19" spans="1:21" s="29" customFormat="1" ht="15.45" x14ac:dyDescent="0.4">
      <c r="A19" s="23" t="s">
        <v>2</v>
      </c>
      <c r="B19" s="23" t="s">
        <v>67</v>
      </c>
      <c r="C19" s="23" t="s">
        <v>6</v>
      </c>
      <c r="D19" s="23" t="s">
        <v>68</v>
      </c>
      <c r="E19" s="23" t="s">
        <v>7</v>
      </c>
      <c r="F19" s="23" t="s">
        <v>8</v>
      </c>
      <c r="G19" s="27" t="s">
        <v>9</v>
      </c>
      <c r="H19" s="23" t="s">
        <v>5</v>
      </c>
      <c r="I19" s="23" t="s">
        <v>4</v>
      </c>
      <c r="J19" s="41" t="s">
        <v>74</v>
      </c>
      <c r="K19" s="23" t="s">
        <v>75</v>
      </c>
      <c r="L19" s="23" t="s">
        <v>85</v>
      </c>
      <c r="M19" s="23" t="s">
        <v>86</v>
      </c>
      <c r="N19" s="30">
        <v>-230000</v>
      </c>
      <c r="O19" s="30">
        <v>0</v>
      </c>
      <c r="P19" s="30">
        <v>0</v>
      </c>
      <c r="Q19" s="30">
        <f>+N19-P19</f>
        <v>-230000</v>
      </c>
      <c r="R19" s="30">
        <f>+Q19</f>
        <v>-230000</v>
      </c>
      <c r="S19" s="23">
        <v>0</v>
      </c>
      <c r="T19" s="30">
        <v>-150000</v>
      </c>
      <c r="U19" s="40"/>
    </row>
    <row r="20" spans="1:21" s="1" customFormat="1" ht="15.45" x14ac:dyDescent="0.4">
      <c r="A20" s="24" t="s">
        <v>2</v>
      </c>
      <c r="B20" s="24" t="s">
        <v>51</v>
      </c>
      <c r="C20" s="24" t="s">
        <v>14</v>
      </c>
      <c r="D20" s="24" t="s">
        <v>52</v>
      </c>
      <c r="E20" s="24" t="s">
        <v>18</v>
      </c>
      <c r="F20" s="24" t="s">
        <v>66</v>
      </c>
      <c r="G20" s="24" t="s">
        <v>21</v>
      </c>
      <c r="H20" s="24" t="s">
        <v>5</v>
      </c>
      <c r="I20" s="24" t="s">
        <v>4</v>
      </c>
      <c r="J20" s="24" t="s">
        <v>70</v>
      </c>
      <c r="K20" s="24" t="s">
        <v>71</v>
      </c>
      <c r="L20" s="24" t="s">
        <v>72</v>
      </c>
      <c r="M20" s="24" t="s">
        <v>73</v>
      </c>
      <c r="N20" s="26">
        <v>-395146</v>
      </c>
      <c r="O20" s="26">
        <v>0</v>
      </c>
      <c r="P20" s="30">
        <v>-208858</v>
      </c>
      <c r="Q20" s="30">
        <f>+N20-P20</f>
        <v>-186288</v>
      </c>
      <c r="R20" s="30">
        <f>+Q20</f>
        <v>-186288</v>
      </c>
      <c r="S20" s="30">
        <f>+R20-83712+17000</f>
        <v>-253000</v>
      </c>
      <c r="T20" s="26"/>
      <c r="U20" s="55" t="s">
        <v>101</v>
      </c>
    </row>
    <row r="21" spans="1:21" s="1" customFormat="1" ht="15.45" x14ac:dyDescent="0.4">
      <c r="A21" s="24" t="s">
        <v>2</v>
      </c>
      <c r="B21" s="24" t="s">
        <v>51</v>
      </c>
      <c r="C21" s="24" t="s">
        <v>14</v>
      </c>
      <c r="D21" s="24" t="s">
        <v>52</v>
      </c>
      <c r="E21" s="24" t="s">
        <v>18</v>
      </c>
      <c r="F21" s="24" t="s">
        <v>66</v>
      </c>
      <c r="G21" s="24" t="s">
        <v>21</v>
      </c>
      <c r="H21" s="24" t="s">
        <v>5</v>
      </c>
      <c r="I21" s="24" t="s">
        <v>4</v>
      </c>
      <c r="J21" s="24" t="s">
        <v>74</v>
      </c>
      <c r="K21" s="24" t="s">
        <v>75</v>
      </c>
      <c r="L21" s="24" t="s">
        <v>72</v>
      </c>
      <c r="M21" s="24" t="s">
        <v>73</v>
      </c>
      <c r="N21" s="26">
        <v>-804854</v>
      </c>
      <c r="O21" s="26">
        <v>0</v>
      </c>
      <c r="P21" s="26">
        <v>-137673</v>
      </c>
      <c r="Q21" s="26">
        <f>+N21-P21</f>
        <v>-667181</v>
      </c>
      <c r="R21" s="26">
        <f>+Q21</f>
        <v>-667181</v>
      </c>
      <c r="S21" s="26">
        <f>+R21+81712</f>
        <v>-585469</v>
      </c>
      <c r="T21" s="26"/>
      <c r="U21" s="56"/>
    </row>
    <row r="22" spans="1:21" s="1" customFormat="1" ht="15.45" x14ac:dyDescent="0.4">
      <c r="A22" s="24" t="s">
        <v>2</v>
      </c>
      <c r="B22" s="23" t="s">
        <v>26</v>
      </c>
      <c r="C22" s="24" t="s">
        <v>76</v>
      </c>
      <c r="D22" s="23" t="s">
        <v>26</v>
      </c>
      <c r="E22" s="24" t="s">
        <v>77</v>
      </c>
      <c r="F22" s="23" t="s">
        <v>26</v>
      </c>
      <c r="G22" s="23" t="s">
        <v>78</v>
      </c>
      <c r="H22" s="24" t="s">
        <v>3</v>
      </c>
      <c r="I22" s="24" t="s">
        <v>4</v>
      </c>
      <c r="J22" s="24" t="s">
        <v>79</v>
      </c>
      <c r="K22" s="24" t="s">
        <v>80</v>
      </c>
      <c r="L22" s="24" t="s">
        <v>81</v>
      </c>
      <c r="M22" s="24" t="s">
        <v>82</v>
      </c>
      <c r="N22" s="26">
        <v>-85000</v>
      </c>
      <c r="O22" s="26">
        <v>0</v>
      </c>
      <c r="P22" s="26">
        <v>0</v>
      </c>
      <c r="Q22" s="26">
        <v>-85000</v>
      </c>
      <c r="R22" s="26">
        <v>-85000</v>
      </c>
      <c r="S22" s="26">
        <f t="shared" ref="S22:S23" si="0">+R22</f>
        <v>-85000</v>
      </c>
      <c r="T22" s="26"/>
      <c r="U22" s="54"/>
    </row>
    <row r="23" spans="1:21" s="34" customFormat="1" ht="46.3" x14ac:dyDescent="0.4">
      <c r="A23" s="32" t="s">
        <v>2</v>
      </c>
      <c r="B23" s="32" t="s">
        <v>67</v>
      </c>
      <c r="C23" s="32" t="s">
        <v>6</v>
      </c>
      <c r="D23" s="32" t="s">
        <v>68</v>
      </c>
      <c r="E23" s="32" t="s">
        <v>7</v>
      </c>
      <c r="F23" s="32" t="s">
        <v>10</v>
      </c>
      <c r="G23" s="32" t="s">
        <v>11</v>
      </c>
      <c r="H23" s="32" t="s">
        <v>5</v>
      </c>
      <c r="I23" s="32" t="s">
        <v>4</v>
      </c>
      <c r="J23" s="32" t="s">
        <v>74</v>
      </c>
      <c r="K23" s="32" t="s">
        <v>75</v>
      </c>
      <c r="L23" s="32" t="s">
        <v>81</v>
      </c>
      <c r="M23" s="32" t="s">
        <v>82</v>
      </c>
      <c r="N23" s="33">
        <v>-60000</v>
      </c>
      <c r="O23" s="33">
        <v>0</v>
      </c>
      <c r="P23" s="33">
        <v>0</v>
      </c>
      <c r="Q23" s="33">
        <v>-60000</v>
      </c>
      <c r="R23" s="33">
        <v>-60000</v>
      </c>
      <c r="S23" s="33">
        <f t="shared" si="0"/>
        <v>-60000</v>
      </c>
      <c r="T23" s="33"/>
      <c r="U23" s="39" t="s">
        <v>69</v>
      </c>
    </row>
    <row r="24" spans="1:21" s="1" customFormat="1" ht="15.45" x14ac:dyDescent="0.4">
      <c r="A24" s="32" t="s">
        <v>2</v>
      </c>
      <c r="B24" s="32" t="s">
        <v>67</v>
      </c>
      <c r="C24" s="32" t="s">
        <v>6</v>
      </c>
      <c r="D24" s="32" t="s">
        <v>68</v>
      </c>
      <c r="E24" s="32" t="s">
        <v>7</v>
      </c>
      <c r="F24" s="24" t="s">
        <v>12</v>
      </c>
      <c r="G24" s="24" t="s">
        <v>13</v>
      </c>
      <c r="H24" s="24" t="s">
        <v>5</v>
      </c>
      <c r="I24" s="24" t="s">
        <v>4</v>
      </c>
      <c r="J24" s="24" t="s">
        <v>70</v>
      </c>
      <c r="K24" s="24" t="s">
        <v>71</v>
      </c>
      <c r="L24" s="24" t="s">
        <v>81</v>
      </c>
      <c r="M24" s="24" t="s">
        <v>82</v>
      </c>
      <c r="N24" s="26">
        <v>0</v>
      </c>
      <c r="O24" s="26">
        <v>0</v>
      </c>
      <c r="P24" s="26">
        <v>-562</v>
      </c>
      <c r="Q24" s="26">
        <f>+N24-P24</f>
        <v>562</v>
      </c>
      <c r="R24" s="26">
        <f>+Q24</f>
        <v>562</v>
      </c>
      <c r="S24" s="24">
        <v>0</v>
      </c>
      <c r="T24" s="26">
        <f>+R24</f>
        <v>562</v>
      </c>
      <c r="U24" s="24"/>
    </row>
    <row r="25" spans="1:21" ht="15.9" x14ac:dyDescent="0.45">
      <c r="A25" s="32" t="s">
        <v>2</v>
      </c>
      <c r="B25" s="32" t="s">
        <v>67</v>
      </c>
      <c r="C25" s="32" t="s">
        <v>6</v>
      </c>
      <c r="D25" s="32" t="s">
        <v>68</v>
      </c>
      <c r="E25" s="32" t="s">
        <v>7</v>
      </c>
      <c r="F25" s="24" t="s">
        <v>12</v>
      </c>
      <c r="G25" s="24" t="s">
        <v>13</v>
      </c>
      <c r="H25" s="24" t="s">
        <v>5</v>
      </c>
      <c r="I25" s="24" t="s">
        <v>4</v>
      </c>
      <c r="J25" s="24" t="s">
        <v>74</v>
      </c>
      <c r="K25" s="24" t="s">
        <v>75</v>
      </c>
      <c r="L25" s="24" t="s">
        <v>81</v>
      </c>
      <c r="M25" s="24" t="s">
        <v>82</v>
      </c>
      <c r="N25" s="26">
        <v>-170000</v>
      </c>
      <c r="O25" s="26">
        <v>0</v>
      </c>
      <c r="P25" s="26">
        <v>-56750</v>
      </c>
      <c r="Q25" s="26">
        <f>+N25-P25</f>
        <v>-113250</v>
      </c>
      <c r="R25" s="26">
        <f>+Q25</f>
        <v>-113250</v>
      </c>
      <c r="S25" s="37">
        <v>0</v>
      </c>
      <c r="T25" s="26">
        <f>+R25</f>
        <v>-113250</v>
      </c>
      <c r="U25" s="38"/>
    </row>
    <row r="26" spans="1:21" ht="15.45" x14ac:dyDescent="0.4">
      <c r="A26" s="32" t="s">
        <v>2</v>
      </c>
      <c r="B26" s="32" t="s">
        <v>67</v>
      </c>
      <c r="C26" s="32" t="s">
        <v>6</v>
      </c>
      <c r="D26" s="32" t="s">
        <v>68</v>
      </c>
      <c r="E26" s="32" t="s">
        <v>7</v>
      </c>
      <c r="F26" s="24" t="s">
        <v>87</v>
      </c>
      <c r="G26" s="24" t="s">
        <v>88</v>
      </c>
      <c r="H26" s="24" t="s">
        <v>5</v>
      </c>
      <c r="I26" s="24" t="s">
        <v>4</v>
      </c>
      <c r="J26" s="24" t="s">
        <v>70</v>
      </c>
      <c r="K26" s="24" t="s">
        <v>71</v>
      </c>
      <c r="L26" s="24" t="s">
        <v>89</v>
      </c>
      <c r="M26" s="24" t="s">
        <v>90</v>
      </c>
      <c r="N26" s="26">
        <v>-150000</v>
      </c>
      <c r="O26" s="26">
        <v>0</v>
      </c>
      <c r="P26" s="26">
        <v>-63217.23</v>
      </c>
      <c r="Q26" s="26">
        <v>-86782.77</v>
      </c>
      <c r="R26" s="26">
        <v>-86782.77</v>
      </c>
      <c r="S26" s="24">
        <v>0</v>
      </c>
      <c r="T26" s="26">
        <f>+R26</f>
        <v>-86782.77</v>
      </c>
      <c r="U26" s="38"/>
    </row>
    <row r="27" spans="1:21" s="1" customFormat="1" ht="15.45" x14ac:dyDescent="0.4">
      <c r="A27" s="32" t="s">
        <v>2</v>
      </c>
      <c r="B27" s="32" t="s">
        <v>67</v>
      </c>
      <c r="C27" s="32" t="s">
        <v>6</v>
      </c>
      <c r="D27" s="32" t="s">
        <v>68</v>
      </c>
      <c r="E27" s="32" t="s">
        <v>7</v>
      </c>
      <c r="F27" s="24" t="s">
        <v>87</v>
      </c>
      <c r="G27" s="24" t="s">
        <v>88</v>
      </c>
      <c r="H27" s="24" t="s">
        <v>5</v>
      </c>
      <c r="I27" s="24" t="s">
        <v>4</v>
      </c>
      <c r="J27" s="24" t="s">
        <v>74</v>
      </c>
      <c r="K27" s="24" t="s">
        <v>75</v>
      </c>
      <c r="L27" s="24" t="s">
        <v>89</v>
      </c>
      <c r="M27" s="24" t="s">
        <v>90</v>
      </c>
      <c r="N27" s="26">
        <v>-1114289</v>
      </c>
      <c r="O27" s="26">
        <v>0</v>
      </c>
      <c r="P27" s="26">
        <v>-702087</v>
      </c>
      <c r="Q27" s="26">
        <f>+N27-P27</f>
        <v>-412202</v>
      </c>
      <c r="R27" s="26">
        <f>+Q27</f>
        <v>-412202</v>
      </c>
      <c r="S27" s="24">
        <v>0</v>
      </c>
      <c r="T27" s="26">
        <f>+R27</f>
        <v>-412202</v>
      </c>
      <c r="U27" s="24"/>
    </row>
    <row r="30" spans="1:21" ht="15.45" x14ac:dyDescent="0.4">
      <c r="A30" s="31" t="s">
        <v>83</v>
      </c>
    </row>
  </sheetData>
  <autoFilter ref="A7:U27" xr:uid="{80C30872-61CB-42C8-89F5-2F665FACFC05}"/>
  <mergeCells count="5">
    <mergeCell ref="N6:R6"/>
    <mergeCell ref="U15:U17"/>
    <mergeCell ref="T6:T7"/>
    <mergeCell ref="R2:U3"/>
    <mergeCell ref="U20:U2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483750-598d-46a0-877d-052f8f804d23" xsi:nil="true"/>
    <lcf76f155ced4ddcb4097134ff3c332f xmlns="e6f0d7a7-7317-4211-b722-0acf268d17fd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E417755ECBB5488FF4B606C352B7C3" ma:contentTypeVersion="11" ma:contentTypeDescription="Create a new document." ma:contentTypeScope="" ma:versionID="975d1fc740f3dec1ef983c80ce9978b5">
  <xsd:schema xmlns:xsd="http://www.w3.org/2001/XMLSchema" xmlns:xs="http://www.w3.org/2001/XMLSchema" xmlns:p="http://schemas.microsoft.com/office/2006/metadata/properties" xmlns:ns2="e6f0d7a7-7317-4211-b722-0acf268d17fd" xmlns:ns3="9b483750-598d-46a0-877d-052f8f804d23" targetNamespace="http://schemas.microsoft.com/office/2006/metadata/properties" ma:root="true" ma:fieldsID="075d3f06a62957004ececc2406515c35" ns2:_="" ns3:_="">
    <xsd:import namespace="e6f0d7a7-7317-4211-b722-0acf268d17fd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0d7a7-7317-4211-b722-0acf268d17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f02065d-4fa9-4554-ae9c-ae72b0922f8b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8417566-4CF8-4B4C-91B8-C2B6673F2927}">
  <ds:schemaRefs>
    <ds:schemaRef ds:uri="9b483750-598d-46a0-877d-052f8f804d23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e6f0d7a7-7317-4211-b722-0acf268d17fd"/>
    <ds:schemaRef ds:uri="http://www.w3.org/XML/1998/namespace"/>
    <ds:schemaRef ds:uri="http://purl.org/dc/elements/1.1/"/>
    <ds:schemaRef ds:uri="http://schemas.microsoft.com/office/infopath/2007/PartnerControl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68AC7CB8-2654-4F65-B9FE-B9EC24EB41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0d7a7-7317-4211-b722-0acf268d17fd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E94D995-9A22-4DA2-AFFC-D31FFE187AF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KOOND_erak_ylek_2024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Helena Siemann - MKM</cp:lastModifiedBy>
  <dcterms:created xsi:type="dcterms:W3CDTF">2024-01-12T12:58:51Z</dcterms:created>
  <dcterms:modified xsi:type="dcterms:W3CDTF">2025-01-17T11:43:18Z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0x01010093E417755ECBB5488FF4B606C352B7C3</vt:lpwstr>
  </property>
  <property fmtid="{D5CDD505-2E9C-101B-9397-08002B2CF9AE}" pid="3" name="Order">
    <vt:r8>2157600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2025-01-10T07:43:14Z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b9bffe1c-9f59-4787-b915-5579a7834cbc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